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Sheet1" sheetId="1" r:id="rId1"/>
  </sheets>
  <definedNames>
    <definedName name="_xlnm.Print_Titles" localSheetId="0">Sheet1!$1:$4</definedName>
  </definedNames>
  <calcPr calcId="145621"/>
</workbook>
</file>

<file path=xl/calcChain.xml><?xml version="1.0" encoding="utf-8"?>
<calcChain xmlns="http://schemas.openxmlformats.org/spreadsheetml/2006/main">
  <c r="A18" i="1" l="1"/>
  <c r="A17" i="1"/>
  <c r="A16" i="1"/>
  <c r="A15" i="1"/>
  <c r="A14" i="1"/>
  <c r="E8" i="1" l="1"/>
  <c r="E10" i="1"/>
  <c r="A12" i="1" l="1"/>
  <c r="A11" i="1"/>
  <c r="A10" i="1"/>
  <c r="A39" i="1" l="1"/>
  <c r="A38" i="1"/>
  <c r="A37" i="1"/>
  <c r="A36" i="1"/>
  <c r="A35" i="1"/>
  <c r="A42" i="1"/>
  <c r="A41" i="1"/>
  <c r="A27" i="1"/>
  <c r="A24" i="1"/>
  <c r="A23" i="1"/>
  <c r="A22" i="1"/>
  <c r="A34" i="1"/>
  <c r="A32" i="1"/>
  <c r="A31" i="1"/>
  <c r="A30" i="1"/>
  <c r="A29" i="1"/>
  <c r="A26" i="1"/>
  <c r="A21" i="1"/>
  <c r="A20" i="1"/>
  <c r="C36" i="1"/>
  <c r="A9" i="1"/>
  <c r="A7" i="1"/>
  <c r="D38" i="1" l="1"/>
  <c r="C32" i="1"/>
  <c r="C31" i="1"/>
  <c r="C29" i="1"/>
</calcChain>
</file>

<file path=xl/sharedStrings.xml><?xml version="1.0" encoding="utf-8"?>
<sst xmlns="http://schemas.openxmlformats.org/spreadsheetml/2006/main" count="145" uniqueCount="71">
  <si>
    <t>Dawn</t>
  </si>
  <si>
    <t>Tasks</t>
  </si>
  <si>
    <t>Complete</t>
  </si>
  <si>
    <t>WIP</t>
  </si>
  <si>
    <t>X</t>
  </si>
  <si>
    <t>Electrical &amp; HVAC</t>
  </si>
  <si>
    <t>Mary H</t>
  </si>
  <si>
    <t>Glenn H.</t>
  </si>
  <si>
    <t>Core Team</t>
  </si>
  <si>
    <t>John A</t>
  </si>
  <si>
    <t>Ryan G</t>
  </si>
  <si>
    <t>Additional Comments</t>
  </si>
  <si>
    <t>Timing</t>
  </si>
  <si>
    <t>Cost Estimate</t>
  </si>
  <si>
    <t>Glenn will lead and get volunteer support (John and Ryan will help)</t>
  </si>
  <si>
    <t>Lynette, Fred</t>
  </si>
  <si>
    <t>John, Ryan, and Mary to meet on 8/21</t>
  </si>
  <si>
    <t>Install stage</t>
  </si>
  <si>
    <t>Status</t>
  </si>
  <si>
    <t>Proposal</t>
  </si>
  <si>
    <t xml:space="preserve">Develop Project Plan </t>
  </si>
  <si>
    <t>Install Carpet</t>
  </si>
  <si>
    <t>Before</t>
  </si>
  <si>
    <t>After</t>
  </si>
  <si>
    <t>Other(s)</t>
  </si>
  <si>
    <t>Jon W update and approval to move forward</t>
  </si>
  <si>
    <t>Multi</t>
  </si>
  <si>
    <t>Secure approval from Finance Committee</t>
  </si>
  <si>
    <t>Review completed and confirmed no major Electrical or HVAC concerns</t>
  </si>
  <si>
    <t>Project Plan:  Sanctuary Stage and Carpet</t>
  </si>
  <si>
    <t>x</t>
  </si>
  <si>
    <t>#</t>
  </si>
  <si>
    <t>Manage/update/communicate project plan through completion</t>
  </si>
  <si>
    <t>Complete all estimates and final specs/design</t>
  </si>
  <si>
    <t>Secure approval from Council</t>
  </si>
  <si>
    <t>Stage Installation</t>
  </si>
  <si>
    <t>Align with Band on Stage design/specs and timing</t>
  </si>
  <si>
    <t>Per Glen no permit is needed</t>
  </si>
  <si>
    <t>Replace all band equipment and cabling reconnected</t>
  </si>
  <si>
    <t>All Band?</t>
  </si>
  <si>
    <t>Carpet Installation</t>
  </si>
  <si>
    <t>Cost quotes for commercial grade carpet</t>
  </si>
  <si>
    <t>Select vendor and align on cost and timing</t>
  </si>
  <si>
    <t>What prep is needed for the installation?</t>
  </si>
  <si>
    <t>Prep for worship</t>
  </si>
  <si>
    <t>Install Shiplap (with short lip) and window bar(s)</t>
  </si>
  <si>
    <t>Remove band equipment and disconnect cabling</t>
  </si>
  <si>
    <t>Worship?</t>
  </si>
  <si>
    <t xml:space="preserve">
Dependencies</t>
  </si>
  <si>
    <t>on-going</t>
  </si>
  <si>
    <t>Determine timing based on Stage Installation date</t>
  </si>
  <si>
    <t>Add 10% contingency</t>
  </si>
  <si>
    <t>Brick pulpit/wall removal</t>
  </si>
  <si>
    <t>Secure builder:  timing and cost (including installation &amp; cabling decision) - understand if permit is needed (may change our timing?)</t>
  </si>
  <si>
    <t>Chris (or Jon)</t>
  </si>
  <si>
    <r>
      <t xml:space="preserve">Lead is bold X </t>
    </r>
    <r>
      <rPr>
        <sz val="11"/>
        <color theme="1"/>
        <rFont val="Calibri"/>
        <family val="2"/>
        <scheme val="minor"/>
      </rPr>
      <t>(x for helpers)</t>
    </r>
  </si>
  <si>
    <t>X Jon</t>
  </si>
  <si>
    <t>Get name of John's stage builder (needs to go to Chris)</t>
  </si>
  <si>
    <t>Distribute stage specs (needed all core team)</t>
  </si>
  <si>
    <t>Install shiplap (includes getting materials, etc)</t>
  </si>
  <si>
    <t>Install window bar(s) (includes materials and making as needed)</t>
  </si>
  <si>
    <t>Lynette</t>
  </si>
  <si>
    <t>Remove any needed band equipment for brick removal (any cabling disconnection needed?) - Glenn will determine if any equipment needs to be moved and communicate to John/Lynette</t>
  </si>
  <si>
    <t>Replace any moved band equipment (cabling reconnected if needed)</t>
  </si>
  <si>
    <t>Meeting to align on Specs/timing of band equip move/cabling needs (this should include stage layout for equipment, how many and where the "cable trap doors" will be placed, etc)</t>
  </si>
  <si>
    <t>Communicate to core team the decision on best way to hid cables, placement of "cable trap doors" and final stage layout plan</t>
  </si>
  <si>
    <t>Send out "inform" to Council (or cover during Council project approval depending on timing of brick removal)</t>
  </si>
  <si>
    <t>2e</t>
  </si>
  <si>
    <t>Delete</t>
  </si>
  <si>
    <t>NEW</t>
  </si>
  <si>
    <t>Find a contractor for the stage build and develop specs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</si>
</sst>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;@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C000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top"/>
    </xf>
    <xf numFmtId="0" fontId="1" fillId="0" borderId="1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18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19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2" borderId="30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164" fontId="5" fillId="0" borderId="34" xfId="0" applyNumberFormat="1" applyFont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0" fillId="0" borderId="41" xfId="0" applyFont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164" fontId="6" fillId="0" borderId="44" xfId="0" applyNumberFormat="1" applyFont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0" fillId="0" borderId="46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left" vertical="top" wrapText="1"/>
    </xf>
    <xf numFmtId="0" fontId="0" fillId="0" borderId="48" xfId="0" applyFont="1" applyFill="1" applyBorder="1" applyAlignment="1">
      <alignment horizontal="left" vertical="top" wrapText="1"/>
    </xf>
    <xf numFmtId="165" fontId="3" fillId="3" borderId="34" xfId="0" applyNumberFormat="1" applyFont="1" applyFill="1" applyBorder="1" applyAlignment="1">
      <alignment horizontal="center" vertical="center"/>
    </xf>
    <xf numFmtId="165" fontId="3" fillId="3" borderId="1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vertical="center" textRotation="45"/>
    </xf>
    <xf numFmtId="0" fontId="1" fillId="2" borderId="11" xfId="0" applyFont="1" applyFill="1" applyBorder="1" applyAlignment="1">
      <alignment horizontal="center" vertical="center" textRotation="45"/>
    </xf>
    <xf numFmtId="0" fontId="1" fillId="0" borderId="11" xfId="0" applyFont="1" applyBorder="1" applyAlignment="1">
      <alignment horizontal="center" vertical="center" textRotation="45"/>
    </xf>
    <xf numFmtId="0" fontId="1" fillId="0" borderId="8" xfId="0" applyFont="1" applyFill="1" applyBorder="1" applyAlignment="1">
      <alignment horizontal="center" vertical="center" textRotation="45" wrapText="1"/>
    </xf>
    <xf numFmtId="164" fontId="1" fillId="0" borderId="9" xfId="0" applyNumberFormat="1" applyFont="1" applyBorder="1" applyAlignment="1">
      <alignment horizontal="center" wrapText="1"/>
    </xf>
    <xf numFmtId="164" fontId="1" fillId="0" borderId="51" xfId="0" applyNumberFormat="1" applyFont="1" applyBorder="1" applyAlignment="1">
      <alignment horizontal="center" wrapText="1"/>
    </xf>
    <xf numFmtId="0" fontId="6" fillId="2" borderId="42" xfId="0" applyFont="1" applyFill="1" applyBorder="1" applyAlignment="1">
      <alignment horizontal="center" vertical="center" wrapText="1"/>
    </xf>
    <xf numFmtId="165" fontId="3" fillId="2" borderId="27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6" fillId="2" borderId="27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2" borderId="23" xfId="0" applyFill="1" applyBorder="1" applyAlignment="1">
      <alignment wrapText="1"/>
    </xf>
    <xf numFmtId="0" fontId="0" fillId="2" borderId="31" xfId="0" applyFont="1" applyFill="1" applyBorder="1" applyAlignment="1">
      <alignment vertical="center" wrapText="1"/>
    </xf>
    <xf numFmtId="0" fontId="0" fillId="0" borderId="43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0" fillId="2" borderId="4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165" fontId="3" fillId="4" borderId="35" xfId="0" applyNumberFormat="1" applyFont="1" applyFill="1" applyBorder="1" applyAlignment="1">
      <alignment horizontal="center" vertical="center"/>
    </xf>
    <xf numFmtId="165" fontId="3" fillId="4" borderId="17" xfId="0" applyNumberFormat="1" applyFont="1" applyFill="1" applyBorder="1" applyAlignment="1">
      <alignment horizontal="center" vertical="center"/>
    </xf>
    <xf numFmtId="165" fontId="3" fillId="4" borderId="15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164" fontId="1" fillId="2" borderId="13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23" xfId="0" applyFill="1" applyBorder="1" applyAlignment="1">
      <alignment vertical="top" wrapText="1"/>
    </xf>
    <xf numFmtId="0" fontId="0" fillId="2" borderId="24" xfId="0" applyFill="1" applyBorder="1" applyAlignment="1">
      <alignment horizontal="center" vertical="top" wrapText="1"/>
    </xf>
    <xf numFmtId="0" fontId="1" fillId="0" borderId="4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165" fontId="7" fillId="0" borderId="18" xfId="0" applyNumberFormat="1" applyFont="1" applyFill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164" fontId="0" fillId="0" borderId="54" xfId="0" applyNumberFormat="1" applyFont="1" applyBorder="1" applyAlignment="1">
      <alignment horizontal="center" vertical="center"/>
    </xf>
    <xf numFmtId="165" fontId="3" fillId="4" borderId="54" xfId="0" applyNumberFormat="1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top"/>
    </xf>
    <xf numFmtId="0" fontId="0" fillId="0" borderId="49" xfId="0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45" wrapText="1"/>
    </xf>
    <xf numFmtId="0" fontId="1" fillId="0" borderId="0" xfId="0" applyFont="1" applyBorder="1" applyAlignment="1">
      <alignment horizontal="center" vertical="center" textRotation="45" wrapText="1"/>
    </xf>
    <xf numFmtId="0" fontId="0" fillId="0" borderId="14" xfId="0" applyFont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 textRotation="45"/>
    </xf>
    <xf numFmtId="0" fontId="0" fillId="2" borderId="62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0" fillId="2" borderId="63" xfId="0" applyFont="1" applyFill="1" applyBorder="1" applyAlignment="1">
      <alignment horizontal="center" vertical="center" wrapText="1"/>
    </xf>
    <xf numFmtId="0" fontId="0" fillId="2" borderId="64" xfId="0" applyFont="1" applyFill="1" applyBorder="1" applyAlignment="1">
      <alignment horizontal="center" vertical="center" wrapText="1"/>
    </xf>
    <xf numFmtId="0" fontId="0" fillId="2" borderId="65" xfId="0" applyFont="1" applyFill="1" applyBorder="1" applyAlignment="1">
      <alignment horizontal="center" vertical="center" wrapText="1"/>
    </xf>
    <xf numFmtId="0" fontId="0" fillId="2" borderId="61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164" fontId="0" fillId="2" borderId="27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164" fontId="0" fillId="0" borderId="44" xfId="0" applyNumberFormat="1" applyFont="1" applyBorder="1" applyAlignment="1">
      <alignment horizontal="center" vertical="center"/>
    </xf>
    <xf numFmtId="165" fontId="3" fillId="4" borderId="44" xfId="0" applyNumberFormat="1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 wrapText="1"/>
    </xf>
    <xf numFmtId="165" fontId="3" fillId="3" borderId="44" xfId="0" applyNumberFormat="1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/>
    </xf>
    <xf numFmtId="0" fontId="0" fillId="0" borderId="25" xfId="0" applyBorder="1" applyAlignment="1">
      <alignment horizontal="center" vertical="top"/>
    </xf>
    <xf numFmtId="165" fontId="4" fillId="2" borderId="27" xfId="0" applyNumberFormat="1" applyFont="1" applyFill="1" applyBorder="1" applyAlignment="1">
      <alignment horizontal="center" vertical="center"/>
    </xf>
    <xf numFmtId="164" fontId="0" fillId="0" borderId="34" xfId="0" applyNumberFormat="1" applyFont="1" applyBorder="1" applyAlignment="1">
      <alignment horizontal="center" vertical="center"/>
    </xf>
    <xf numFmtId="165" fontId="4" fillId="3" borderId="34" xfId="0" applyNumberFormat="1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164" fontId="0" fillId="0" borderId="44" xfId="0" applyNumberFormat="1" applyFont="1" applyBorder="1" applyAlignment="1">
      <alignment horizontal="center" vertical="center" wrapText="1"/>
    </xf>
    <xf numFmtId="165" fontId="4" fillId="3" borderId="44" xfId="0" applyNumberFormat="1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center"/>
    </xf>
    <xf numFmtId="164" fontId="5" fillId="2" borderId="27" xfId="0" applyNumberFormat="1" applyFont="1" applyFill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vertical="center"/>
    </xf>
    <xf numFmtId="164" fontId="5" fillId="2" borderId="27" xfId="0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horizontal="center" vertical="center"/>
    </xf>
    <xf numFmtId="164" fontId="5" fillId="0" borderId="54" xfId="0" applyNumberFormat="1" applyFont="1" applyBorder="1" applyAlignment="1">
      <alignment horizontal="center" vertical="center"/>
    </xf>
    <xf numFmtId="165" fontId="5" fillId="0" borderId="34" xfId="0" applyNumberFormat="1" applyFont="1" applyFill="1" applyBorder="1" applyAlignment="1">
      <alignment horizontal="center" vertical="center"/>
    </xf>
    <xf numFmtId="165" fontId="5" fillId="3" borderId="34" xfId="0" applyNumberFormat="1" applyFont="1" applyFill="1" applyBorder="1" applyAlignment="1">
      <alignment horizontal="center" vertical="center"/>
    </xf>
    <xf numFmtId="165" fontId="5" fillId="2" borderId="27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164" fontId="5" fillId="0" borderId="44" xfId="0" applyNumberFormat="1" applyFont="1" applyFill="1" applyBorder="1" applyAlignment="1">
      <alignment horizontal="center" vertical="center"/>
    </xf>
    <xf numFmtId="164" fontId="5" fillId="0" borderId="34" xfId="0" applyNumberFormat="1" applyFont="1" applyFill="1" applyBorder="1" applyAlignment="1">
      <alignment horizontal="center" vertical="center"/>
    </xf>
    <xf numFmtId="165" fontId="6" fillId="0" borderId="34" xfId="0" applyNumberFormat="1" applyFont="1" applyFill="1" applyBorder="1" applyAlignment="1">
      <alignment horizontal="center" vertical="center"/>
    </xf>
    <xf numFmtId="0" fontId="0" fillId="5" borderId="52" xfId="0" applyFont="1" applyFill="1" applyBorder="1" applyAlignment="1">
      <alignment horizontal="center" vertical="center"/>
    </xf>
    <xf numFmtId="164" fontId="5" fillId="5" borderId="34" xfId="0" applyNumberFormat="1" applyFont="1" applyFill="1" applyBorder="1" applyAlignment="1">
      <alignment horizontal="center" vertical="center"/>
    </xf>
    <xf numFmtId="164" fontId="6" fillId="5" borderId="34" xfId="0" applyNumberFormat="1" applyFont="1" applyFill="1" applyBorder="1" applyAlignment="1">
      <alignment horizontal="center" vertical="center"/>
    </xf>
    <xf numFmtId="165" fontId="5" fillId="5" borderId="34" xfId="0" applyNumberFormat="1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0" fillId="5" borderId="41" xfId="0" applyFont="1" applyFill="1" applyBorder="1" applyAlignment="1">
      <alignment horizontal="center" vertical="center" wrapText="1"/>
    </xf>
    <xf numFmtId="0" fontId="0" fillId="5" borderId="42" xfId="0" applyFont="1" applyFill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center" vertical="center" wrapText="1"/>
    </xf>
    <xf numFmtId="0" fontId="0" fillId="5" borderId="43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left" vertical="top" wrapText="1"/>
    </xf>
    <xf numFmtId="0" fontId="0" fillId="5" borderId="43" xfId="0" applyFont="1" applyFill="1" applyBorder="1" applyAlignment="1">
      <alignment horizontal="left" vertical="top" wrapText="1"/>
    </xf>
    <xf numFmtId="0" fontId="0" fillId="6" borderId="52" xfId="0" applyFont="1" applyFill="1" applyBorder="1" applyAlignment="1">
      <alignment horizontal="center" vertical="center"/>
    </xf>
    <xf numFmtId="164" fontId="5" fillId="6" borderId="34" xfId="0" applyNumberFormat="1" applyFont="1" applyFill="1" applyBorder="1" applyAlignment="1">
      <alignment horizontal="center" vertical="center"/>
    </xf>
    <xf numFmtId="164" fontId="6" fillId="6" borderId="34" xfId="0" applyNumberFormat="1" applyFont="1" applyFill="1" applyBorder="1" applyAlignment="1">
      <alignment horizontal="center" vertical="center"/>
    </xf>
    <xf numFmtId="165" fontId="5" fillId="6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0" fillId="6" borderId="41" xfId="0" applyFont="1" applyFill="1" applyBorder="1" applyAlignment="1">
      <alignment horizontal="center" vertical="center" wrapText="1"/>
    </xf>
    <xf numFmtId="0" fontId="0" fillId="6" borderId="42" xfId="0" applyFont="1" applyFill="1" applyBorder="1" applyAlignment="1">
      <alignment horizontal="center" vertical="center" wrapText="1"/>
    </xf>
    <xf numFmtId="0" fontId="1" fillId="6" borderId="63" xfId="0" applyFont="1" applyFill="1" applyBorder="1" applyAlignment="1">
      <alignment horizontal="center" vertical="center" wrapText="1"/>
    </xf>
    <xf numFmtId="0" fontId="0" fillId="6" borderId="43" xfId="0" applyFont="1" applyFill="1" applyBorder="1" applyAlignment="1">
      <alignment horizontal="center" vertical="center" wrapText="1"/>
    </xf>
    <xf numFmtId="0" fontId="1" fillId="6" borderId="40" xfId="0" applyFont="1" applyFill="1" applyBorder="1" applyAlignment="1">
      <alignment horizontal="left" vertical="top" wrapText="1"/>
    </xf>
    <xf numFmtId="0" fontId="0" fillId="6" borderId="4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2" borderId="32" xfId="0" applyFont="1" applyFill="1" applyBorder="1" applyAlignment="1">
      <alignment horizontal="left" vertical="top" wrapText="1"/>
    </xf>
    <xf numFmtId="0" fontId="1" fillId="2" borderId="33" xfId="0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 textRotation="1"/>
    </xf>
    <xf numFmtId="0" fontId="1" fillId="0" borderId="5" xfId="0" applyFont="1" applyBorder="1" applyAlignment="1">
      <alignment horizontal="center" vertical="center" textRotation="1"/>
    </xf>
    <xf numFmtId="0" fontId="1" fillId="0" borderId="6" xfId="0" applyFont="1" applyBorder="1" applyAlignment="1">
      <alignment horizontal="center" vertical="center" textRotation="1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24">
    <dxf>
      <font>
        <b/>
        <i val="0"/>
        <color theme="1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808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showGridLines="0" tabSelected="1" workbookViewId="0">
      <selection activeCell="B36" sqref="B36"/>
    </sheetView>
  </sheetViews>
  <sheetFormatPr defaultRowHeight="14.5" x14ac:dyDescent="0.35"/>
  <cols>
    <col min="1" max="1" width="4.1796875" style="1" customWidth="1"/>
    <col min="2" max="2" width="8.54296875" style="140" customWidth="1"/>
    <col min="3" max="3" width="6.54296875" style="16" hidden="1" customWidth="1"/>
    <col min="4" max="4" width="5.90625" style="16" hidden="1" customWidth="1"/>
    <col min="5" max="5" width="8.6328125" style="23" customWidth="1"/>
    <col min="6" max="6" width="10.1796875" style="18" customWidth="1"/>
    <col min="7" max="7" width="0.26953125" style="4" customWidth="1"/>
    <col min="8" max="10" width="4.54296875" style="3" bestFit="1" customWidth="1"/>
    <col min="11" max="11" width="4.54296875" style="13" bestFit="1" customWidth="1"/>
    <col min="12" max="12" width="4.54296875" style="3" bestFit="1" customWidth="1"/>
    <col min="13" max="13" width="4.54296875" style="13" customWidth="1"/>
    <col min="14" max="14" width="9.90625" style="21" customWidth="1"/>
    <col min="15" max="15" width="3.1796875" style="3" customWidth="1"/>
    <col min="16" max="16" width="64.6328125" style="1" customWidth="1"/>
    <col min="17" max="17" width="25.81640625" style="1" customWidth="1"/>
  </cols>
  <sheetData>
    <row r="1" spans="1:17" ht="21" x14ac:dyDescent="0.5">
      <c r="A1" s="180" t="s">
        <v>29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</row>
    <row r="2" spans="1:17" ht="8.5" customHeight="1" thickBot="1" x14ac:dyDescent="0.55000000000000004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</row>
    <row r="3" spans="1:17" ht="15" customHeight="1" thickBot="1" x14ac:dyDescent="0.4">
      <c r="G3" s="107"/>
      <c r="H3" s="190" t="s">
        <v>8</v>
      </c>
      <c r="I3" s="190"/>
      <c r="J3" s="190"/>
      <c r="K3" s="190"/>
      <c r="L3" s="190"/>
      <c r="M3" s="190"/>
      <c r="N3" s="108"/>
      <c r="O3" s="2"/>
    </row>
    <row r="4" spans="1:17" ht="50" customHeight="1" thickBot="1" x14ac:dyDescent="0.4">
      <c r="A4" s="195" t="s">
        <v>31</v>
      </c>
      <c r="B4" s="197" t="s">
        <v>12</v>
      </c>
      <c r="C4" s="199" t="s">
        <v>48</v>
      </c>
      <c r="D4" s="200"/>
      <c r="E4" s="191" t="s">
        <v>13</v>
      </c>
      <c r="F4" s="193" t="s">
        <v>18</v>
      </c>
      <c r="G4" s="5"/>
      <c r="H4" s="52" t="s">
        <v>7</v>
      </c>
      <c r="I4" s="53" t="s">
        <v>54</v>
      </c>
      <c r="J4" s="54" t="s">
        <v>6</v>
      </c>
      <c r="K4" s="53" t="s">
        <v>9</v>
      </c>
      <c r="L4" s="54" t="s">
        <v>10</v>
      </c>
      <c r="M4" s="114" t="s">
        <v>0</v>
      </c>
      <c r="N4" s="55" t="s">
        <v>24</v>
      </c>
      <c r="O4" s="109"/>
      <c r="P4" s="188" t="s">
        <v>1</v>
      </c>
      <c r="Q4" s="186" t="s">
        <v>11</v>
      </c>
    </row>
    <row r="5" spans="1:17" ht="17" customHeight="1" thickBot="1" x14ac:dyDescent="0.4">
      <c r="A5" s="196"/>
      <c r="B5" s="198"/>
      <c r="C5" s="57" t="s">
        <v>22</v>
      </c>
      <c r="D5" s="56" t="s">
        <v>23</v>
      </c>
      <c r="E5" s="192"/>
      <c r="F5" s="194"/>
      <c r="G5" s="51"/>
      <c r="H5" s="183" t="s">
        <v>55</v>
      </c>
      <c r="I5" s="184"/>
      <c r="J5" s="184"/>
      <c r="K5" s="184"/>
      <c r="L5" s="184"/>
      <c r="M5" s="184"/>
      <c r="N5" s="185"/>
      <c r="O5" s="110"/>
      <c r="P5" s="189"/>
      <c r="Q5" s="187"/>
    </row>
    <row r="6" spans="1:17" x14ac:dyDescent="0.35">
      <c r="A6" s="96">
        <v>1</v>
      </c>
      <c r="B6" s="141"/>
      <c r="C6" s="123"/>
      <c r="D6" s="123"/>
      <c r="E6" s="59">
        <v>0</v>
      </c>
      <c r="F6" s="73" t="s">
        <v>2</v>
      </c>
      <c r="G6" s="62"/>
      <c r="H6" s="63"/>
      <c r="I6" s="124" t="s">
        <v>4</v>
      </c>
      <c r="J6" s="24"/>
      <c r="K6" s="24"/>
      <c r="L6" s="24"/>
      <c r="M6" s="115"/>
      <c r="N6" s="64"/>
      <c r="O6" s="181" t="s">
        <v>5</v>
      </c>
      <c r="P6" s="182"/>
      <c r="Q6" s="130"/>
    </row>
    <row r="7" spans="1:17" ht="15" thickBot="1" x14ac:dyDescent="0.4">
      <c r="A7" s="111" t="str">
        <f>+A6&amp;"a"</f>
        <v>1a</v>
      </c>
      <c r="B7" s="153">
        <v>45886</v>
      </c>
      <c r="C7" s="125"/>
      <c r="D7" s="125"/>
      <c r="E7" s="126"/>
      <c r="F7" s="75" t="s">
        <v>2</v>
      </c>
      <c r="G7" s="43"/>
      <c r="H7" s="44"/>
      <c r="I7" s="127" t="s">
        <v>4</v>
      </c>
      <c r="J7" s="45"/>
      <c r="K7" s="72"/>
      <c r="L7" s="45"/>
      <c r="M7" s="119"/>
      <c r="N7" s="46"/>
      <c r="O7" s="47"/>
      <c r="P7" s="48" t="s">
        <v>28</v>
      </c>
      <c r="Q7" s="131"/>
    </row>
    <row r="8" spans="1:17" x14ac:dyDescent="0.35">
      <c r="A8" s="96">
        <v>2</v>
      </c>
      <c r="B8" s="143"/>
      <c r="C8" s="61"/>
      <c r="D8" s="61"/>
      <c r="E8" s="148">
        <f>+E6+E10+E19+E25+E28+E36+E40</f>
        <v>11000</v>
      </c>
      <c r="F8" s="73"/>
      <c r="G8" s="62"/>
      <c r="H8" s="63"/>
      <c r="I8" s="24"/>
      <c r="J8" s="24"/>
      <c r="K8" s="24"/>
      <c r="L8" s="24"/>
      <c r="M8" s="115"/>
      <c r="N8" s="64"/>
      <c r="O8" s="181" t="s">
        <v>19</v>
      </c>
      <c r="P8" s="182"/>
      <c r="Q8" s="67"/>
    </row>
    <row r="9" spans="1:17" x14ac:dyDescent="0.35">
      <c r="A9" s="97" t="str">
        <f>+A8&amp;"a"</f>
        <v>2a</v>
      </c>
      <c r="B9" s="154">
        <v>45893</v>
      </c>
      <c r="C9" s="33"/>
      <c r="D9" s="33"/>
      <c r="E9" s="147"/>
      <c r="F9" s="34" t="s">
        <v>2</v>
      </c>
      <c r="G9" s="35"/>
      <c r="H9" s="36" t="s">
        <v>30</v>
      </c>
      <c r="I9" s="37" t="s">
        <v>30</v>
      </c>
      <c r="J9" s="38" t="s">
        <v>30</v>
      </c>
      <c r="K9" s="37" t="s">
        <v>30</v>
      </c>
      <c r="L9" s="38" t="s">
        <v>30</v>
      </c>
      <c r="M9" s="116" t="s">
        <v>4</v>
      </c>
      <c r="N9" s="39"/>
      <c r="O9" s="40"/>
      <c r="P9" s="41" t="s">
        <v>20</v>
      </c>
      <c r="Q9" s="65"/>
    </row>
    <row r="10" spans="1:17" x14ac:dyDescent="0.35">
      <c r="A10" s="97" t="str">
        <f>+A8&amp;"b"</f>
        <v>2b</v>
      </c>
      <c r="B10" s="32">
        <v>45905</v>
      </c>
      <c r="C10" s="33"/>
      <c r="D10" s="33"/>
      <c r="E10" s="146">
        <f>(+E6+E19+E25+E28+E36+E40)*0.1</f>
        <v>1000</v>
      </c>
      <c r="F10" s="34"/>
      <c r="G10" s="35"/>
      <c r="H10" s="36"/>
      <c r="I10" s="37"/>
      <c r="J10" s="38"/>
      <c r="K10" s="37"/>
      <c r="L10" s="38"/>
      <c r="M10" s="116" t="s">
        <v>4</v>
      </c>
      <c r="N10" s="39"/>
      <c r="O10" s="40"/>
      <c r="P10" s="41" t="s">
        <v>51</v>
      </c>
      <c r="Q10" s="65"/>
    </row>
    <row r="11" spans="1:17" x14ac:dyDescent="0.35">
      <c r="A11" s="156" t="str">
        <f>+A8&amp;"c"</f>
        <v>2c</v>
      </c>
      <c r="B11" s="157">
        <v>45894</v>
      </c>
      <c r="C11" s="158"/>
      <c r="D11" s="158"/>
      <c r="E11" s="159"/>
      <c r="F11" s="160" t="s">
        <v>68</v>
      </c>
      <c r="G11" s="161"/>
      <c r="H11" s="162"/>
      <c r="I11" s="163"/>
      <c r="J11" s="163"/>
      <c r="K11" s="163" t="s">
        <v>30</v>
      </c>
      <c r="L11" s="163"/>
      <c r="M11" s="164" t="s">
        <v>4</v>
      </c>
      <c r="N11" s="165"/>
      <c r="O11" s="166"/>
      <c r="P11" s="167" t="s">
        <v>57</v>
      </c>
      <c r="Q11" s="65"/>
    </row>
    <row r="12" spans="1:17" x14ac:dyDescent="0.35">
      <c r="A12" s="156" t="str">
        <f>+A8&amp;"d"</f>
        <v>2d</v>
      </c>
      <c r="B12" s="157">
        <v>45894</v>
      </c>
      <c r="C12" s="158"/>
      <c r="D12" s="158"/>
      <c r="E12" s="159"/>
      <c r="F12" s="160" t="s">
        <v>68</v>
      </c>
      <c r="G12" s="161"/>
      <c r="H12" s="162"/>
      <c r="I12" s="163"/>
      <c r="J12" s="163"/>
      <c r="K12" s="163" t="s">
        <v>30</v>
      </c>
      <c r="L12" s="163"/>
      <c r="M12" s="164" t="s">
        <v>4</v>
      </c>
      <c r="N12" s="165"/>
      <c r="O12" s="166"/>
      <c r="P12" s="167" t="s">
        <v>58</v>
      </c>
      <c r="Q12" s="65"/>
    </row>
    <row r="13" spans="1:17" x14ac:dyDescent="0.35">
      <c r="A13" s="168" t="s">
        <v>67</v>
      </c>
      <c r="B13" s="169">
        <v>45925</v>
      </c>
      <c r="C13" s="170"/>
      <c r="D13" s="170"/>
      <c r="E13" s="171"/>
      <c r="F13" s="172" t="s">
        <v>69</v>
      </c>
      <c r="G13" s="173"/>
      <c r="H13" s="174" t="s">
        <v>30</v>
      </c>
      <c r="I13" s="175" t="s">
        <v>30</v>
      </c>
      <c r="J13" s="175" t="s">
        <v>30</v>
      </c>
      <c r="K13" s="175" t="s">
        <v>30</v>
      </c>
      <c r="L13" s="175" t="s">
        <v>30</v>
      </c>
      <c r="M13" s="176" t="s">
        <v>4</v>
      </c>
      <c r="N13" s="177"/>
      <c r="O13" s="178"/>
      <c r="P13" s="179" t="s">
        <v>70</v>
      </c>
      <c r="Q13" s="65"/>
    </row>
    <row r="14" spans="1:17" x14ac:dyDescent="0.35">
      <c r="A14" s="97" t="str">
        <f>+A8&amp;"f"</f>
        <v>2f</v>
      </c>
      <c r="B14" s="32"/>
      <c r="C14" s="33"/>
      <c r="D14" s="33" t="s">
        <v>26</v>
      </c>
      <c r="E14" s="49"/>
      <c r="F14" s="34" t="s">
        <v>3</v>
      </c>
      <c r="G14" s="35"/>
      <c r="H14" s="36" t="s">
        <v>30</v>
      </c>
      <c r="I14" s="37" t="s">
        <v>30</v>
      </c>
      <c r="J14" s="38" t="s">
        <v>30</v>
      </c>
      <c r="K14" s="37" t="s">
        <v>30</v>
      </c>
      <c r="L14" s="38" t="s">
        <v>30</v>
      </c>
      <c r="M14" s="116" t="s">
        <v>4</v>
      </c>
      <c r="N14" s="39"/>
      <c r="O14" s="40"/>
      <c r="P14" s="41" t="s">
        <v>33</v>
      </c>
      <c r="Q14" s="65"/>
    </row>
    <row r="15" spans="1:17" x14ac:dyDescent="0.35">
      <c r="A15" s="97" t="str">
        <f>+A8&amp;"g"</f>
        <v>2g</v>
      </c>
      <c r="B15" s="32"/>
      <c r="C15" s="33"/>
      <c r="D15" s="33"/>
      <c r="E15" s="49"/>
      <c r="F15" s="34"/>
      <c r="G15" s="35"/>
      <c r="H15" s="36" t="s">
        <v>30</v>
      </c>
      <c r="I15" s="37" t="s">
        <v>30</v>
      </c>
      <c r="J15" s="38"/>
      <c r="K15" s="37"/>
      <c r="L15" s="38"/>
      <c r="M15" s="116" t="s">
        <v>4</v>
      </c>
      <c r="N15" s="39"/>
      <c r="O15" s="40"/>
      <c r="P15" s="41" t="s">
        <v>25</v>
      </c>
      <c r="Q15" s="65"/>
    </row>
    <row r="16" spans="1:17" x14ac:dyDescent="0.35">
      <c r="A16" s="97" t="str">
        <f>+A8&amp;"h"</f>
        <v>2h</v>
      </c>
      <c r="B16" s="32"/>
      <c r="C16" s="33"/>
      <c r="D16" s="33"/>
      <c r="E16" s="49"/>
      <c r="F16" s="34"/>
      <c r="G16" s="35"/>
      <c r="H16" s="36"/>
      <c r="I16" s="58"/>
      <c r="J16" s="38"/>
      <c r="K16" s="37"/>
      <c r="L16" s="38"/>
      <c r="M16" s="116" t="s">
        <v>4</v>
      </c>
      <c r="N16" s="39"/>
      <c r="O16" s="40"/>
      <c r="P16" s="41" t="s">
        <v>27</v>
      </c>
      <c r="Q16" s="65"/>
    </row>
    <row r="17" spans="1:17" x14ac:dyDescent="0.35">
      <c r="A17" s="97" t="str">
        <f>+A8&amp;"i"</f>
        <v>2i</v>
      </c>
      <c r="B17" s="32"/>
      <c r="C17" s="33"/>
      <c r="D17" s="33"/>
      <c r="E17" s="49"/>
      <c r="F17" s="34"/>
      <c r="G17" s="35"/>
      <c r="H17" s="36" t="s">
        <v>30</v>
      </c>
      <c r="I17" s="88" t="s">
        <v>30</v>
      </c>
      <c r="J17" s="38" t="s">
        <v>30</v>
      </c>
      <c r="K17" s="37" t="s">
        <v>30</v>
      </c>
      <c r="L17" s="38" t="s">
        <v>30</v>
      </c>
      <c r="M17" s="117" t="s">
        <v>30</v>
      </c>
      <c r="N17" s="87" t="s">
        <v>56</v>
      </c>
      <c r="O17" s="40"/>
      <c r="P17" s="41" t="s">
        <v>34</v>
      </c>
      <c r="Q17" s="65"/>
    </row>
    <row r="18" spans="1:17" ht="15" thickBot="1" x14ac:dyDescent="0.4">
      <c r="A18" s="97" t="str">
        <f>+A8&amp;"j"</f>
        <v>2j</v>
      </c>
      <c r="B18" s="142" t="s">
        <v>49</v>
      </c>
      <c r="C18" s="42"/>
      <c r="D18" s="42"/>
      <c r="E18" s="128"/>
      <c r="F18" s="75"/>
      <c r="G18" s="43"/>
      <c r="H18" s="44"/>
      <c r="I18" s="72"/>
      <c r="J18" s="45"/>
      <c r="K18" s="72"/>
      <c r="L18" s="45"/>
      <c r="M18" s="129" t="s">
        <v>4</v>
      </c>
      <c r="N18" s="92"/>
      <c r="O18" s="47"/>
      <c r="P18" s="48" t="s">
        <v>32</v>
      </c>
      <c r="Q18" s="66"/>
    </row>
    <row r="19" spans="1:17" x14ac:dyDescent="0.35">
      <c r="A19" s="112">
        <v>3</v>
      </c>
      <c r="B19" s="143"/>
      <c r="C19" s="61"/>
      <c r="D19" s="61"/>
      <c r="E19" s="59">
        <v>0</v>
      </c>
      <c r="F19" s="73"/>
      <c r="G19" s="62"/>
      <c r="H19" s="63"/>
      <c r="I19" s="24"/>
      <c r="J19" s="24"/>
      <c r="K19" s="24"/>
      <c r="L19" s="24"/>
      <c r="M19" s="115"/>
      <c r="N19" s="64"/>
      <c r="O19" s="181" t="s">
        <v>52</v>
      </c>
      <c r="P19" s="182"/>
      <c r="Q19" s="67" t="s">
        <v>37</v>
      </c>
    </row>
    <row r="20" spans="1:17" ht="29" x14ac:dyDescent="0.35">
      <c r="A20" s="97" t="str">
        <f>+A19&amp;"a"</f>
        <v>3a</v>
      </c>
      <c r="B20" s="32"/>
      <c r="C20" s="33"/>
      <c r="D20" s="33"/>
      <c r="E20" s="76"/>
      <c r="F20" s="34"/>
      <c r="G20" s="35"/>
      <c r="H20" s="36" t="s">
        <v>30</v>
      </c>
      <c r="I20" s="37"/>
      <c r="J20" s="38"/>
      <c r="K20" s="37"/>
      <c r="L20" s="38"/>
      <c r="M20" s="116" t="s">
        <v>4</v>
      </c>
      <c r="N20" s="39"/>
      <c r="O20" s="40"/>
      <c r="P20" s="41" t="s">
        <v>66</v>
      </c>
      <c r="Q20" s="65"/>
    </row>
    <row r="21" spans="1:17" x14ac:dyDescent="0.35">
      <c r="A21" s="97" t="str">
        <f>+A19&amp;"b"</f>
        <v>3b</v>
      </c>
      <c r="B21" s="25"/>
      <c r="C21" s="26"/>
      <c r="D21" s="33"/>
      <c r="E21" s="77"/>
      <c r="F21" s="74"/>
      <c r="G21" s="27"/>
      <c r="H21" s="90" t="s">
        <v>4</v>
      </c>
      <c r="I21" s="71"/>
      <c r="J21" s="28"/>
      <c r="K21" s="71"/>
      <c r="L21" s="28"/>
      <c r="M21" s="118"/>
      <c r="N21" s="29"/>
      <c r="O21" s="30"/>
      <c r="P21" s="31" t="s">
        <v>50</v>
      </c>
      <c r="Q21" s="65"/>
    </row>
    <row r="22" spans="1:17" ht="43.5" x14ac:dyDescent="0.35">
      <c r="A22" s="97" t="str">
        <f>+A19&amp;"c"</f>
        <v>3c</v>
      </c>
      <c r="B22" s="25"/>
      <c r="C22" s="26"/>
      <c r="D22" s="33"/>
      <c r="E22" s="77"/>
      <c r="F22" s="74"/>
      <c r="G22" s="27"/>
      <c r="H22" s="90" t="s">
        <v>4</v>
      </c>
      <c r="I22" s="71"/>
      <c r="J22" s="28"/>
      <c r="K22" s="71" t="s">
        <v>30</v>
      </c>
      <c r="L22" s="28"/>
      <c r="M22" s="118"/>
      <c r="N22" s="29" t="s">
        <v>61</v>
      </c>
      <c r="O22" s="30"/>
      <c r="P22" s="31" t="s">
        <v>62</v>
      </c>
      <c r="Q22" s="65"/>
    </row>
    <row r="23" spans="1:17" x14ac:dyDescent="0.35">
      <c r="A23" s="97" t="str">
        <f>+A19&amp;"d"</f>
        <v>3d</v>
      </c>
      <c r="B23" s="25"/>
      <c r="C23" s="26"/>
      <c r="D23" s="33"/>
      <c r="E23" s="77"/>
      <c r="F23" s="74"/>
      <c r="G23" s="27"/>
      <c r="H23" s="90" t="s">
        <v>4</v>
      </c>
      <c r="I23" s="71"/>
      <c r="J23" s="28"/>
      <c r="K23" s="71" t="s">
        <v>30</v>
      </c>
      <c r="L23" s="28" t="s">
        <v>30</v>
      </c>
      <c r="M23" s="118"/>
      <c r="N23" s="29"/>
      <c r="O23" s="30"/>
      <c r="P23" s="31" t="s">
        <v>14</v>
      </c>
      <c r="Q23" s="65"/>
    </row>
    <row r="24" spans="1:17" ht="15" thickBot="1" x14ac:dyDescent="0.4">
      <c r="A24" s="97" t="str">
        <f>+A19&amp;"e"</f>
        <v>3e</v>
      </c>
      <c r="B24" s="142"/>
      <c r="C24" s="42"/>
      <c r="D24" s="42"/>
      <c r="E24" s="78"/>
      <c r="F24" s="75"/>
      <c r="G24" s="43"/>
      <c r="H24" s="91" t="s">
        <v>4</v>
      </c>
      <c r="I24" s="72"/>
      <c r="J24" s="45"/>
      <c r="K24" s="72" t="s">
        <v>30</v>
      </c>
      <c r="L24" s="45"/>
      <c r="M24" s="119"/>
      <c r="N24" s="46" t="s">
        <v>61</v>
      </c>
      <c r="O24" s="47"/>
      <c r="P24" s="48" t="s">
        <v>63</v>
      </c>
      <c r="Q24" s="66"/>
    </row>
    <row r="25" spans="1:17" x14ac:dyDescent="0.35">
      <c r="A25" s="112">
        <v>4</v>
      </c>
      <c r="B25" s="143"/>
      <c r="C25" s="61"/>
      <c r="D25" s="61"/>
      <c r="E25" s="59">
        <v>0</v>
      </c>
      <c r="F25" s="73"/>
      <c r="G25" s="62"/>
      <c r="H25" s="63"/>
      <c r="I25" s="24"/>
      <c r="J25" s="24"/>
      <c r="K25" s="24"/>
      <c r="L25" s="24"/>
      <c r="M25" s="115"/>
      <c r="N25" s="64"/>
      <c r="O25" s="181" t="s">
        <v>36</v>
      </c>
      <c r="P25" s="182"/>
      <c r="Q25" s="67"/>
    </row>
    <row r="26" spans="1:17" ht="43.5" x14ac:dyDescent="0.35">
      <c r="A26" s="97" t="str">
        <f>+A25&amp;"a"</f>
        <v>4a</v>
      </c>
      <c r="B26" s="32"/>
      <c r="C26" s="33"/>
      <c r="D26" s="33"/>
      <c r="E26" s="76"/>
      <c r="F26" s="34"/>
      <c r="G26" s="35"/>
      <c r="H26" s="89" t="s">
        <v>4</v>
      </c>
      <c r="I26" s="37"/>
      <c r="J26" s="38"/>
      <c r="K26" s="37"/>
      <c r="L26" s="38"/>
      <c r="M26" s="117"/>
      <c r="N26" s="39" t="s">
        <v>15</v>
      </c>
      <c r="O26" s="40"/>
      <c r="P26" s="41" t="s">
        <v>64</v>
      </c>
      <c r="Q26" s="65"/>
    </row>
    <row r="27" spans="1:17" ht="29.5" thickBot="1" x14ac:dyDescent="0.4">
      <c r="A27" s="97" t="str">
        <f>+A25&amp;"b"</f>
        <v>4b</v>
      </c>
      <c r="B27" s="32"/>
      <c r="C27" s="33"/>
      <c r="D27" s="33"/>
      <c r="E27" s="76"/>
      <c r="F27" s="34"/>
      <c r="G27" s="35"/>
      <c r="H27" s="89" t="s">
        <v>4</v>
      </c>
      <c r="I27" s="37"/>
      <c r="J27" s="38"/>
      <c r="K27" s="37"/>
      <c r="L27" s="38"/>
      <c r="M27" s="117"/>
      <c r="N27" s="39"/>
      <c r="O27" s="40"/>
      <c r="P27" s="41" t="s">
        <v>65</v>
      </c>
      <c r="Q27" s="66"/>
    </row>
    <row r="28" spans="1:17" ht="14.5" customHeight="1" x14ac:dyDescent="0.35">
      <c r="A28" s="96">
        <v>5</v>
      </c>
      <c r="B28" s="144"/>
      <c r="C28" s="81"/>
      <c r="D28" s="81"/>
      <c r="E28" s="82"/>
      <c r="F28" s="60"/>
      <c r="G28" s="14"/>
      <c r="H28" s="83"/>
      <c r="I28" s="6"/>
      <c r="J28" s="6"/>
      <c r="K28" s="6"/>
      <c r="L28" s="6"/>
      <c r="M28" s="120"/>
      <c r="N28" s="84"/>
      <c r="O28" s="201" t="s">
        <v>35</v>
      </c>
      <c r="P28" s="201"/>
      <c r="Q28" s="85"/>
    </row>
    <row r="29" spans="1:17" ht="29" x14ac:dyDescent="0.35">
      <c r="A29" s="97" t="str">
        <f>+A28&amp;"a"</f>
        <v>5a</v>
      </c>
      <c r="B29" s="95"/>
      <c r="C29" s="17" t="str">
        <f>+A32</f>
        <v>5d</v>
      </c>
      <c r="D29" s="17"/>
      <c r="E29" s="94"/>
      <c r="F29" s="12"/>
      <c r="G29" s="7"/>
      <c r="H29" s="8"/>
      <c r="I29" s="93" t="s">
        <v>4</v>
      </c>
      <c r="J29" s="10"/>
      <c r="K29" s="9" t="s">
        <v>30</v>
      </c>
      <c r="L29" s="10"/>
      <c r="M29" s="121"/>
      <c r="N29" s="15"/>
      <c r="O29" s="11"/>
      <c r="P29" s="19" t="s">
        <v>53</v>
      </c>
      <c r="Q29" s="79"/>
    </row>
    <row r="30" spans="1:17" x14ac:dyDescent="0.35">
      <c r="A30" s="97" t="str">
        <f>+A28&amp;"b"</f>
        <v>5b</v>
      </c>
      <c r="B30" s="95"/>
      <c r="C30" s="17"/>
      <c r="D30" s="17"/>
      <c r="E30" s="50"/>
      <c r="F30" s="12"/>
      <c r="G30" s="7"/>
      <c r="H30" s="8"/>
      <c r="I30" s="149" t="s">
        <v>30</v>
      </c>
      <c r="J30" s="10"/>
      <c r="K30" s="150" t="s">
        <v>4</v>
      </c>
      <c r="L30" s="10"/>
      <c r="M30" s="121"/>
      <c r="N30" s="15" t="s">
        <v>39</v>
      </c>
      <c r="O30" s="11"/>
      <c r="P30" s="31" t="s">
        <v>46</v>
      </c>
      <c r="Q30" s="79"/>
    </row>
    <row r="31" spans="1:17" ht="14.5" customHeight="1" x14ac:dyDescent="0.35">
      <c r="A31" s="97" t="str">
        <f>+A28&amp;"c"</f>
        <v>5c</v>
      </c>
      <c r="B31" s="95"/>
      <c r="C31" s="17" t="str">
        <f>+A32</f>
        <v>5d</v>
      </c>
      <c r="D31" s="17"/>
      <c r="E31" s="50"/>
      <c r="F31" s="12"/>
      <c r="G31" s="7"/>
      <c r="H31" s="8"/>
      <c r="I31" s="93" t="s">
        <v>4</v>
      </c>
      <c r="J31" s="10"/>
      <c r="K31" s="9"/>
      <c r="L31" s="10"/>
      <c r="M31" s="121"/>
      <c r="N31" s="15"/>
      <c r="O31" s="11"/>
      <c r="P31" s="19" t="s">
        <v>17</v>
      </c>
      <c r="Q31" s="79"/>
    </row>
    <row r="32" spans="1:17" ht="15" thickBot="1" x14ac:dyDescent="0.4">
      <c r="A32" s="98" t="str">
        <f>+A28&amp;"d"</f>
        <v>5d</v>
      </c>
      <c r="B32" s="145"/>
      <c r="C32" s="99" t="str">
        <f>+A14</f>
        <v>2f</v>
      </c>
      <c r="D32" s="99"/>
      <c r="E32" s="100"/>
      <c r="F32" s="101"/>
      <c r="G32" s="102"/>
      <c r="H32" s="103"/>
      <c r="I32" s="152" t="s">
        <v>30</v>
      </c>
      <c r="J32" s="104"/>
      <c r="K32" s="151" t="s">
        <v>4</v>
      </c>
      <c r="L32" s="104"/>
      <c r="M32" s="122"/>
      <c r="N32" s="105" t="s">
        <v>39</v>
      </c>
      <c r="O32" s="106"/>
      <c r="P32" s="48" t="s">
        <v>38</v>
      </c>
      <c r="Q32" s="80"/>
    </row>
    <row r="33" spans="1:17" x14ac:dyDescent="0.35">
      <c r="A33" s="113">
        <v>6</v>
      </c>
      <c r="B33" s="141"/>
      <c r="C33" s="123"/>
      <c r="D33" s="123"/>
      <c r="E33" s="132"/>
      <c r="F33" s="73"/>
      <c r="G33" s="62"/>
      <c r="H33" s="63"/>
      <c r="I33" s="24"/>
      <c r="J33" s="24"/>
      <c r="K33" s="24"/>
      <c r="L33" s="24"/>
      <c r="M33" s="115"/>
      <c r="N33" s="68"/>
      <c r="O33" s="181" t="s">
        <v>40</v>
      </c>
      <c r="P33" s="182"/>
      <c r="Q33" s="86"/>
    </row>
    <row r="34" spans="1:17" x14ac:dyDescent="0.35">
      <c r="A34" s="97" t="str">
        <f>+A33&amp;"a"</f>
        <v>6a</v>
      </c>
      <c r="B34" s="32">
        <v>45890</v>
      </c>
      <c r="C34" s="133"/>
      <c r="D34" s="133"/>
      <c r="E34" s="134"/>
      <c r="F34" s="34" t="s">
        <v>2</v>
      </c>
      <c r="G34" s="35"/>
      <c r="H34" s="36"/>
      <c r="I34" s="37"/>
      <c r="J34" s="135" t="s">
        <v>4</v>
      </c>
      <c r="K34" s="37" t="s">
        <v>30</v>
      </c>
      <c r="L34" s="38" t="s">
        <v>30</v>
      </c>
      <c r="M34" s="117"/>
      <c r="N34" s="69"/>
      <c r="O34" s="40"/>
      <c r="P34" s="41" t="s">
        <v>16</v>
      </c>
      <c r="Q34" s="22"/>
    </row>
    <row r="35" spans="1:17" x14ac:dyDescent="0.35">
      <c r="A35" s="97" t="str">
        <f>+A33&amp;"b"</f>
        <v>6b</v>
      </c>
      <c r="B35" s="32">
        <v>45901</v>
      </c>
      <c r="C35" s="133"/>
      <c r="D35" s="133"/>
      <c r="E35" s="134"/>
      <c r="F35" s="34" t="s">
        <v>2</v>
      </c>
      <c r="G35" s="35"/>
      <c r="H35" s="36"/>
      <c r="I35" s="37"/>
      <c r="J35" s="135" t="s">
        <v>4</v>
      </c>
      <c r="K35" s="37"/>
      <c r="L35" s="38"/>
      <c r="M35" s="117"/>
      <c r="N35" s="69"/>
      <c r="O35" s="40"/>
      <c r="P35" s="41" t="s">
        <v>41</v>
      </c>
      <c r="Q35" s="22"/>
    </row>
    <row r="36" spans="1:17" x14ac:dyDescent="0.35">
      <c r="A36" s="97" t="str">
        <f>+A33&amp;"c"</f>
        <v>6c</v>
      </c>
      <c r="B36" s="32"/>
      <c r="C36" s="133" t="str">
        <f>+A14</f>
        <v>2f</v>
      </c>
      <c r="D36" s="133"/>
      <c r="E36" s="155">
        <v>10000</v>
      </c>
      <c r="F36" s="34" t="s">
        <v>3</v>
      </c>
      <c r="G36" s="35"/>
      <c r="H36" s="36"/>
      <c r="I36" s="37"/>
      <c r="J36" s="135" t="s">
        <v>4</v>
      </c>
      <c r="K36" s="37" t="s">
        <v>30</v>
      </c>
      <c r="L36" s="38" t="s">
        <v>30</v>
      </c>
      <c r="M36" s="117"/>
      <c r="N36" s="69"/>
      <c r="O36" s="40"/>
      <c r="P36" s="41" t="s">
        <v>42</v>
      </c>
      <c r="Q36" s="22"/>
    </row>
    <row r="37" spans="1:17" x14ac:dyDescent="0.35">
      <c r="A37" s="97" t="str">
        <f>+A33&amp;"d"</f>
        <v>6d</v>
      </c>
      <c r="B37" s="32"/>
      <c r="C37" s="133"/>
      <c r="D37" s="133"/>
      <c r="E37" s="134"/>
      <c r="F37" s="34"/>
      <c r="G37" s="35"/>
      <c r="H37" s="36"/>
      <c r="I37" s="37"/>
      <c r="J37" s="135" t="s">
        <v>4</v>
      </c>
      <c r="K37" s="37"/>
      <c r="L37" s="38"/>
      <c r="M37" s="117"/>
      <c r="N37" s="69" t="s">
        <v>47</v>
      </c>
      <c r="O37" s="40"/>
      <c r="P37" s="41" t="s">
        <v>43</v>
      </c>
      <c r="Q37" s="22"/>
    </row>
    <row r="38" spans="1:17" x14ac:dyDescent="0.35">
      <c r="A38" s="97" t="str">
        <f>+A33&amp;"e"</f>
        <v>6e</v>
      </c>
      <c r="B38" s="32"/>
      <c r="C38" s="133"/>
      <c r="D38" s="133" t="str">
        <f>+A18</f>
        <v>2j</v>
      </c>
      <c r="E38" s="134"/>
      <c r="F38" s="34"/>
      <c r="G38" s="35"/>
      <c r="H38" s="36"/>
      <c r="I38" s="37"/>
      <c r="J38" s="135" t="s">
        <v>4</v>
      </c>
      <c r="K38" s="37"/>
      <c r="L38" s="38"/>
      <c r="M38" s="117"/>
      <c r="N38" s="69"/>
      <c r="O38" s="40"/>
      <c r="P38" s="41" t="s">
        <v>21</v>
      </c>
      <c r="Q38" s="22"/>
    </row>
    <row r="39" spans="1:17" ht="15" thickBot="1" x14ac:dyDescent="0.4">
      <c r="A39" s="97" t="str">
        <f>+A33&amp;"f"</f>
        <v>6f</v>
      </c>
      <c r="B39" s="142"/>
      <c r="C39" s="136"/>
      <c r="D39" s="136"/>
      <c r="E39" s="137"/>
      <c r="F39" s="75"/>
      <c r="G39" s="43"/>
      <c r="H39" s="44"/>
      <c r="I39" s="72"/>
      <c r="J39" s="138" t="s">
        <v>4</v>
      </c>
      <c r="K39" s="72"/>
      <c r="L39" s="45"/>
      <c r="M39" s="119"/>
      <c r="N39" s="70" t="s">
        <v>47</v>
      </c>
      <c r="O39" s="47"/>
      <c r="P39" s="48" t="s">
        <v>44</v>
      </c>
      <c r="Q39" s="20"/>
    </row>
    <row r="40" spans="1:17" x14ac:dyDescent="0.35">
      <c r="A40" s="112">
        <v>7</v>
      </c>
      <c r="B40" s="143"/>
      <c r="C40" s="61"/>
      <c r="D40" s="61"/>
      <c r="E40" s="59">
        <v>0</v>
      </c>
      <c r="F40" s="73"/>
      <c r="G40" s="62"/>
      <c r="H40" s="63"/>
      <c r="I40" s="24"/>
      <c r="J40" s="24"/>
      <c r="K40" s="24"/>
      <c r="L40" s="24"/>
      <c r="M40" s="115"/>
      <c r="N40" s="64"/>
      <c r="O40" s="181" t="s">
        <v>45</v>
      </c>
      <c r="P40" s="182"/>
      <c r="Q40" s="67"/>
    </row>
    <row r="41" spans="1:17" x14ac:dyDescent="0.35">
      <c r="A41" s="97" t="str">
        <f>+A40&amp;"a"</f>
        <v>7a</v>
      </c>
      <c r="B41" s="32"/>
      <c r="C41" s="33"/>
      <c r="D41" s="33"/>
      <c r="E41" s="76"/>
      <c r="F41" s="34"/>
      <c r="G41" s="35"/>
      <c r="H41" s="89" t="s">
        <v>4</v>
      </c>
      <c r="I41" s="37"/>
      <c r="J41" s="38"/>
      <c r="K41" s="37"/>
      <c r="L41" s="38"/>
      <c r="M41" s="117"/>
      <c r="N41" s="39"/>
      <c r="O41" s="40"/>
      <c r="P41" s="41" t="s">
        <v>59</v>
      </c>
      <c r="Q41" s="65"/>
    </row>
    <row r="42" spans="1:17" ht="15" thickBot="1" x14ac:dyDescent="0.4">
      <c r="A42" s="98" t="str">
        <f>+A40&amp;"b"</f>
        <v>7b</v>
      </c>
      <c r="B42" s="142"/>
      <c r="C42" s="42"/>
      <c r="D42" s="42"/>
      <c r="E42" s="126"/>
      <c r="F42" s="75"/>
      <c r="G42" s="43"/>
      <c r="H42" s="91" t="s">
        <v>4</v>
      </c>
      <c r="I42" s="72"/>
      <c r="J42" s="45"/>
      <c r="K42" s="72"/>
      <c r="L42" s="45"/>
      <c r="M42" s="119"/>
      <c r="N42" s="46"/>
      <c r="O42" s="47"/>
      <c r="P42" s="139" t="s">
        <v>60</v>
      </c>
      <c r="Q42" s="66"/>
    </row>
  </sheetData>
  <mergeCells count="18">
    <mergeCell ref="O40:P40"/>
    <mergeCell ref="O33:P33"/>
    <mergeCell ref="O28:P28"/>
    <mergeCell ref="O19:P19"/>
    <mergeCell ref="O8:P8"/>
    <mergeCell ref="O25:P25"/>
    <mergeCell ref="A2:Q2"/>
    <mergeCell ref="O6:P6"/>
    <mergeCell ref="H5:N5"/>
    <mergeCell ref="A1:Q1"/>
    <mergeCell ref="Q4:Q5"/>
    <mergeCell ref="P4:P5"/>
    <mergeCell ref="H3:M3"/>
    <mergeCell ref="E4:E5"/>
    <mergeCell ref="F4:F5"/>
    <mergeCell ref="A4:A5"/>
    <mergeCell ref="B4:B5"/>
    <mergeCell ref="C4:D4"/>
  </mergeCells>
  <conditionalFormatting sqref="F2:F4 F6:F7 F28 F32:F39 F43:F1048576">
    <cfRule type="containsText" dxfId="23" priority="22" operator="containsText" text="Behind">
      <formula>NOT(ISERROR(SEARCH("Behind",F2)))</formula>
    </cfRule>
    <cfRule type="containsText" dxfId="22" priority="23" operator="containsText" text="WIP">
      <formula>NOT(ISERROR(SEARCH("WIP",F2)))</formula>
    </cfRule>
    <cfRule type="containsText" dxfId="21" priority="24" operator="containsText" text="Complete">
      <formula>NOT(ISERROR(SEARCH("Complete",F2)))</formula>
    </cfRule>
  </conditionalFormatting>
  <conditionalFormatting sqref="F8:F18">
    <cfRule type="containsText" dxfId="20" priority="19" operator="containsText" text="Behind">
      <formula>NOT(ISERROR(SEARCH("Behind",F8)))</formula>
    </cfRule>
    <cfRule type="containsText" dxfId="19" priority="20" operator="containsText" text="WIP">
      <formula>NOT(ISERROR(SEARCH("WIP",F8)))</formula>
    </cfRule>
    <cfRule type="containsText" dxfId="18" priority="21" operator="containsText" text="Complete">
      <formula>NOT(ISERROR(SEARCH("Complete",F8)))</formula>
    </cfRule>
  </conditionalFormatting>
  <conditionalFormatting sqref="F29:F31">
    <cfRule type="containsText" dxfId="17" priority="16" operator="containsText" text="Behind">
      <formula>NOT(ISERROR(SEARCH("Behind",F29)))</formula>
    </cfRule>
    <cfRule type="containsText" dxfId="16" priority="17" operator="containsText" text="WIP">
      <formula>NOT(ISERROR(SEARCH("WIP",F29)))</formula>
    </cfRule>
    <cfRule type="containsText" dxfId="15" priority="18" operator="containsText" text="Complete">
      <formula>NOT(ISERROR(SEARCH("Complete",F29)))</formula>
    </cfRule>
  </conditionalFormatting>
  <conditionalFormatting sqref="F19:F24">
    <cfRule type="containsText" dxfId="14" priority="13" operator="containsText" text="Behind">
      <formula>NOT(ISERROR(SEARCH("Behind",F19)))</formula>
    </cfRule>
    <cfRule type="containsText" dxfId="13" priority="14" operator="containsText" text="WIP">
      <formula>NOT(ISERROR(SEARCH("WIP",F19)))</formula>
    </cfRule>
    <cfRule type="containsText" dxfId="12" priority="15" operator="containsText" text="Complete">
      <formula>NOT(ISERROR(SEARCH("Complete",F19)))</formula>
    </cfRule>
  </conditionalFormatting>
  <conditionalFormatting sqref="F25:F26">
    <cfRule type="containsText" dxfId="11" priority="10" operator="containsText" text="Behind">
      <formula>NOT(ISERROR(SEARCH("Behind",F25)))</formula>
    </cfRule>
    <cfRule type="containsText" dxfId="10" priority="11" operator="containsText" text="WIP">
      <formula>NOT(ISERROR(SEARCH("WIP",F25)))</formula>
    </cfRule>
    <cfRule type="containsText" dxfId="9" priority="12" operator="containsText" text="Complete">
      <formula>NOT(ISERROR(SEARCH("Complete",F25)))</formula>
    </cfRule>
  </conditionalFormatting>
  <conditionalFormatting sqref="F27">
    <cfRule type="containsText" dxfId="8" priority="7" operator="containsText" text="Behind">
      <formula>NOT(ISERROR(SEARCH("Behind",F27)))</formula>
    </cfRule>
    <cfRule type="containsText" dxfId="7" priority="8" operator="containsText" text="WIP">
      <formula>NOT(ISERROR(SEARCH("WIP",F27)))</formula>
    </cfRule>
    <cfRule type="containsText" dxfId="6" priority="9" operator="containsText" text="Complete">
      <formula>NOT(ISERROR(SEARCH("Complete",F27)))</formula>
    </cfRule>
  </conditionalFormatting>
  <conditionalFormatting sqref="F40:F41">
    <cfRule type="containsText" dxfId="5" priority="4" operator="containsText" text="Behind">
      <formula>NOT(ISERROR(SEARCH("Behind",F40)))</formula>
    </cfRule>
    <cfRule type="containsText" dxfId="4" priority="5" operator="containsText" text="WIP">
      <formula>NOT(ISERROR(SEARCH("WIP",F40)))</formula>
    </cfRule>
    <cfRule type="containsText" dxfId="3" priority="6" operator="containsText" text="Complete">
      <formula>NOT(ISERROR(SEARCH("Complete",F40)))</formula>
    </cfRule>
  </conditionalFormatting>
  <conditionalFormatting sqref="F42">
    <cfRule type="containsText" dxfId="2" priority="1" operator="containsText" text="Behind">
      <formula>NOT(ISERROR(SEARCH("Behind",F42)))</formula>
    </cfRule>
    <cfRule type="containsText" dxfId="1" priority="2" operator="containsText" text="WIP">
      <formula>NOT(ISERROR(SEARCH("WIP",F42)))</formula>
    </cfRule>
    <cfRule type="containsText" dxfId="0" priority="3" operator="containsText" text="Complete">
      <formula>NOT(ISERROR(SEARCH("Complete",F42)))</formula>
    </cfRule>
  </conditionalFormatting>
  <pageMargins left="0.2" right="0.2" top="0.25" bottom="0.25" header="0.3" footer="0.3"/>
  <pageSetup scale="82" fitToHeight="0" orientation="landscape" horizontalDpi="0" verticalDpi="0" r:id="rId1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2025-09-15T22:07:25Z</cp:lastPrinted>
  <dcterms:created xsi:type="dcterms:W3CDTF">2022-07-20T20:40:47Z</dcterms:created>
  <dcterms:modified xsi:type="dcterms:W3CDTF">2025-09-15T22:08:05Z</dcterms:modified>
</cp:coreProperties>
</file>